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Explora\"/>
    </mc:Choice>
  </mc:AlternateContent>
  <bookViews>
    <workbookView xWindow="0" yWindow="0" windowWidth="28800" windowHeight="1233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6" l="1"/>
  <c r="C45" i="6" l="1"/>
  <c r="C7" i="4" l="1"/>
  <c r="C8" i="8"/>
  <c r="F9" i="6"/>
  <c r="F5" i="6" s="1"/>
  <c r="F57" i="6"/>
  <c r="F53" i="6"/>
  <c r="F43" i="6"/>
  <c r="F33" i="6"/>
  <c r="F13" i="6"/>
  <c r="C55" i="6"/>
  <c r="F23" i="6" l="1"/>
  <c r="G14" i="8"/>
  <c r="G12" i="8"/>
  <c r="G10" i="8"/>
  <c r="D14" i="8"/>
  <c r="D12" i="8"/>
  <c r="D10" i="8"/>
  <c r="G14" i="4"/>
  <c r="G13" i="4"/>
  <c r="G12" i="4"/>
  <c r="G11" i="4"/>
  <c r="G10" i="4"/>
  <c r="D14" i="4"/>
  <c r="D13" i="4"/>
  <c r="D12" i="4"/>
  <c r="D11" i="4"/>
  <c r="D10" i="4"/>
  <c r="F36" i="5"/>
  <c r="F25" i="5"/>
  <c r="E36" i="5"/>
  <c r="E25" i="5"/>
  <c r="C36" i="5"/>
  <c r="D36" i="5" s="1"/>
  <c r="C25" i="5"/>
  <c r="D25" i="5" s="1"/>
  <c r="G25" i="5" s="1"/>
  <c r="F6" i="5"/>
  <c r="E6" i="5"/>
  <c r="C6" i="5"/>
  <c r="F16" i="5"/>
  <c r="E16" i="5"/>
  <c r="E42" i="5" s="1"/>
  <c r="C16" i="5"/>
  <c r="D16" i="5" s="1"/>
  <c r="G40" i="5"/>
  <c r="G39" i="5"/>
  <c r="G34" i="5"/>
  <c r="G31" i="5"/>
  <c r="G30" i="5"/>
  <c r="G27" i="5"/>
  <c r="G26" i="5"/>
  <c r="G23" i="5"/>
  <c r="G20" i="5"/>
  <c r="G19" i="5"/>
  <c r="G18" i="5"/>
  <c r="G17" i="5"/>
  <c r="G12" i="5"/>
  <c r="G11" i="5"/>
  <c r="G8" i="5"/>
  <c r="G7" i="5"/>
  <c r="D40" i="5"/>
  <c r="D39" i="5"/>
  <c r="D38" i="5"/>
  <c r="G38" i="5" s="1"/>
  <c r="D37" i="5"/>
  <c r="G37" i="5" s="1"/>
  <c r="D34" i="5"/>
  <c r="D33" i="5"/>
  <c r="G33" i="5" s="1"/>
  <c r="D32" i="5"/>
  <c r="G32" i="5" s="1"/>
  <c r="D31" i="5"/>
  <c r="D30" i="5"/>
  <c r="D29" i="5"/>
  <c r="G29" i="5" s="1"/>
  <c r="D28" i="5"/>
  <c r="G28" i="5" s="1"/>
  <c r="D27" i="5"/>
  <c r="D26" i="5"/>
  <c r="D23" i="5"/>
  <c r="D22" i="5"/>
  <c r="G22" i="5" s="1"/>
  <c r="D20" i="5"/>
  <c r="D19" i="5"/>
  <c r="D18" i="5"/>
  <c r="D17" i="5"/>
  <c r="D14" i="5"/>
  <c r="G14" i="5" s="1"/>
  <c r="D13" i="5"/>
  <c r="G13" i="5" s="1"/>
  <c r="D12" i="5"/>
  <c r="D11" i="5"/>
  <c r="D10" i="5"/>
  <c r="G10" i="5" s="1"/>
  <c r="D9" i="5"/>
  <c r="G9" i="5" s="1"/>
  <c r="D8" i="5"/>
  <c r="D7" i="5"/>
  <c r="D6" i="5"/>
  <c r="G6" i="5" s="1"/>
  <c r="B36" i="5"/>
  <c r="B25" i="5"/>
  <c r="B6" i="5"/>
  <c r="B16" i="5"/>
  <c r="F42" i="5" l="1"/>
  <c r="G36" i="5"/>
  <c r="G16" i="5"/>
  <c r="G42" i="5" s="1"/>
  <c r="D42" i="5"/>
  <c r="C42" i="5"/>
  <c r="B42" i="5"/>
  <c r="C44" i="6" l="1"/>
  <c r="D21" i="5" l="1"/>
  <c r="G21" i="5" s="1"/>
  <c r="G8" i="4"/>
  <c r="F16" i="4"/>
  <c r="E16" i="4"/>
  <c r="C16" i="4"/>
  <c r="B16" i="4"/>
  <c r="D9" i="4"/>
  <c r="G9" i="4" s="1"/>
  <c r="D8" i="4"/>
  <c r="D7" i="4"/>
  <c r="G7" i="4" s="1"/>
  <c r="D8" i="8"/>
  <c r="D6" i="8"/>
  <c r="G6" i="8" s="1"/>
  <c r="F16" i="8"/>
  <c r="E16" i="8"/>
  <c r="C16" i="8"/>
  <c r="B16" i="8"/>
  <c r="F69" i="6"/>
  <c r="F6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57" i="6"/>
  <c r="D57" i="6" s="1"/>
  <c r="G57" i="6" s="1"/>
  <c r="G74" i="6"/>
  <c r="D76" i="6"/>
  <c r="G76" i="6" s="1"/>
  <c r="D75" i="6"/>
  <c r="G75" i="6" s="1"/>
  <c r="D74" i="6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B69" i="6"/>
  <c r="D69" i="6" s="1"/>
  <c r="G69" i="6" s="1"/>
  <c r="B65" i="6"/>
  <c r="D65" i="6" s="1"/>
  <c r="G65" i="6" s="1"/>
  <c r="B53" i="6"/>
  <c r="B43" i="6"/>
  <c r="B33" i="6"/>
  <c r="B23" i="6"/>
  <c r="B13" i="6"/>
  <c r="B5" i="6"/>
  <c r="D5" i="6" s="1"/>
  <c r="D43" i="6" l="1"/>
  <c r="G43" i="6" s="1"/>
  <c r="D33" i="6"/>
  <c r="G33" i="6" s="1"/>
  <c r="D16" i="8"/>
  <c r="G8" i="8"/>
  <c r="G16" i="8" s="1"/>
  <c r="C77" i="6"/>
  <c r="D23" i="6"/>
  <c r="G23" i="6" s="1"/>
  <c r="F77" i="6"/>
  <c r="E77" i="6"/>
  <c r="G5" i="6"/>
  <c r="G16" i="4"/>
  <c r="D16" i="4"/>
  <c r="B77" i="6"/>
  <c r="D13" i="6"/>
  <c r="D53" i="6"/>
  <c r="G53" i="6" s="1"/>
  <c r="G13" i="6" l="1"/>
  <c r="G77" i="6" s="1"/>
  <c r="D77" i="6"/>
</calcChain>
</file>

<file path=xl/sharedStrings.xml><?xml version="1.0" encoding="utf-8"?>
<sst xmlns="http://schemas.openxmlformats.org/spreadsheetml/2006/main" count="200" uniqueCount="142">
  <si>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</si>
  <si>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</si>
  <si>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</si>
  <si>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</si>
  <si>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</si>
  <si>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</si>
  <si>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</si>
  <si>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</si>
  <si>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</si>
  <si>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</si>
  <si>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</si>
  <si>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</si>
  <si>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</si>
  <si>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</si>
  <si>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</si>
  <si>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</si>
  <si>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</si>
  <si>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</si>
  <si>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</si>
  <si>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</si>
  <si>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</si>
  <si>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</si>
  <si>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</si>
  <si>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</si>
  <si>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</si>
  <si>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</si>
  <si>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</si>
  <si>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</si>
  <si>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</si>
  <si>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</si>
  <si>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</si>
  <si>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</si>
  <si>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</si>
  <si>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</si>
  <si>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</si>
  <si>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</si>
  <si>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</si>
  <si>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</si>
  <si>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</si>
  <si>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</si>
  <si>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</si>
  <si>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</si>
  <si>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</si>
  <si>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</si>
  <si>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</si>
  <si>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</si>
  <si>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</si>
  <si>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</si>
  <si>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</si>
  <si>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</si>
  <si>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</si>
  <si>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</si>
  <si>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</si>
  <si>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</si>
  <si>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</si>
  <si>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</si>
  <si>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</si>
  <si>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</si>
  <si>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</si>
  <si>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</si>
  <si>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</si>
  <si>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</si>
  <si>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</si>
  <si>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</si>
  <si>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</si>
  <si>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</si>
  <si>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</si>
  <si>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</si>
  <si>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</si>
  <si>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</si>
  <si>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</si>
  <si>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</si>
  <si>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</si>
  <si>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</si>
  <si>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</si>
  <si>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</si>
  <si>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</si>
  <si>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</si>
  <si>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</si>
  <si>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</si>
  <si>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</si>
  <si>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</si>
  <si>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</si>
  <si>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</si>
  <si>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</si>
  <si>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</si>
  <si>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</si>
  <si>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</si>
  <si>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</si>
  <si>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</si>
  <si>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</si>
  <si>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</si>
  <si>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</si>
  <si>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</si>
  <si>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</si>
  <si>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</si>
  <si>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</si>
  <si>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</si>
  <si>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</si>
  <si>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</si>
  <si>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</si>
  <si>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</si>
  <si>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</si>
  <si>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</si>
  <si>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</si>
  <si>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</si>
  <si>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</si>
  <si>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</si>
  <si>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</si>
  <si>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</si>
  <si>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</si>
  <si>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</si>
  <si>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</si>
  <si>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</si>
  <si>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</si>
  <si>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</si>
  <si>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</si>
  <si>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</si>
  <si>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</si>
  <si>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</si>
  <si>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</si>
  <si>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</si>
  <si>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</si>
  <si>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</si>
  <si>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</si>
  <si>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</si>
  <si>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</si>
  <si>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</si>
  <si>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</si>
  <si>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</si>
  <si>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</si>
  <si>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</si>
  <si>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</si>
  <si>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Centro de Ciencias Explora</t>
  </si>
  <si>
    <t>Centros del Saber</t>
  </si>
  <si>
    <t>Estacionamiento</t>
  </si>
  <si>
    <t>Patronato de Explora
Estado Analítico del Ejercicio del Presupuesto de Egresos
Clasificación por Objeto del Gasto (Capítulo y Concepto)
Del 01 de Enero al 31 de Diciembre del 2023</t>
  </si>
  <si>
    <t>Patronato de Explora
Estado Analítico del Ejercicio del Presupuesto de Egresos
Clasificación Económica (por Tipo de Gasto)
Del 01 de Enero al 31 de Diciembre del 2023</t>
  </si>
  <si>
    <t>Patronato de Explora
Estado Analítico del Ejercicio del Presupuesto de Egresos
Clasificación Administrativa
Del 01 de Enero al 31 de Diciembre del 2023</t>
  </si>
  <si>
    <t>Patronato de Explora
Estado Analítico del Ejercicio del Presupuesto de Egresos
Clasificación Funcional (Finalidad y Función)
Del 01 de Enero al 31 de Diciembre del 2023</t>
  </si>
  <si>
    <t>Gobierno (Federal/Estatal/Municipal) de León, Guanajuato
Estado Analítico del Ejercicio del Presupuesto de Egresos
Clasificación Administrativa
Del 01 de Enero al 31 de Diciembre del 2023</t>
  </si>
  <si>
    <t>Sector Paraestatal del Gobierno (Federal/Estatal/Municipal) de León, Guanajuato
Estado Analítico del Ejercicio del Presupuesto de Egresos
Clasificación Administrativa
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</si>
</sst>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0" fillId="0" borderId="0" xfId="0" applyNumberFormat="1" applyProtection="1">
      <protection locked="0"/>
    </xf>
    <xf numFmtId="0" fontId="2" fillId="0" borderId="0" xfId="0" applyFont="1" applyFill="1" applyAlignment="1">
      <alignment horizontal="left" indent="2"/>
    </xf>
    <xf numFmtId="4" fontId="2" fillId="0" borderId="14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left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6" t="s">
        <v>136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5">
        <f>SUM(B6:B12)</f>
        <v>28130114.400000002</v>
      </c>
      <c r="C5" s="5">
        <f>SUM(C6:C12)</f>
        <v>0</v>
      </c>
      <c r="D5" s="5">
        <f>+B5+C5</f>
        <v>28130114.400000002</v>
      </c>
      <c r="E5" s="5">
        <f>SUM(E6:E12)</f>
        <v>22786365.219999999</v>
      </c>
      <c r="F5" s="5">
        <f>SUM(F6:F12)</f>
        <v>22180675.93</v>
      </c>
      <c r="G5" s="5">
        <f>+D5-E5</f>
        <v>5343749.1800000034</v>
      </c>
    </row>
    <row r="6" spans="1:7" x14ac:dyDescent="0.2">
      <c r="A6" s="43" t="s">
        <v>11</v>
      </c>
      <c r="B6" s="44">
        <v>10285188.959999999</v>
      </c>
      <c r="C6" s="44">
        <v>200000</v>
      </c>
      <c r="D6" s="44">
        <f t="shared" ref="D6:D69" si="0">+B6+C6</f>
        <v>10485188.959999999</v>
      </c>
      <c r="E6" s="44">
        <v>10395744.02</v>
      </c>
      <c r="F6" s="44">
        <v>10395744.02</v>
      </c>
      <c r="G6" s="44">
        <f t="shared" ref="G6:G69" si="1">+D6-E6</f>
        <v>89444.939999999478</v>
      </c>
    </row>
    <row r="7" spans="1:7" x14ac:dyDescent="0.2">
      <c r="A7" s="43" t="s">
        <v>12</v>
      </c>
      <c r="B7" s="44">
        <v>5405503.9300000016</v>
      </c>
      <c r="C7" s="44">
        <v>-200000</v>
      </c>
      <c r="D7" s="44">
        <f t="shared" si="0"/>
        <v>5205503.9300000016</v>
      </c>
      <c r="E7" s="44">
        <v>3574398.13</v>
      </c>
      <c r="F7" s="44">
        <v>3574398.13</v>
      </c>
      <c r="G7" s="44">
        <f t="shared" si="1"/>
        <v>1631105.8000000017</v>
      </c>
    </row>
    <row r="8" spans="1:7" x14ac:dyDescent="0.2">
      <c r="A8" s="43" t="s">
        <v>13</v>
      </c>
      <c r="B8" s="44">
        <v>2342814.1800000002</v>
      </c>
      <c r="C8" s="44">
        <v>0</v>
      </c>
      <c r="D8" s="44">
        <f t="shared" si="0"/>
        <v>2342814.1800000002</v>
      </c>
      <c r="E8" s="44">
        <v>1200163.07</v>
      </c>
      <c r="F8" s="44">
        <v>1200163.07</v>
      </c>
      <c r="G8" s="44">
        <f t="shared" si="1"/>
        <v>1142651.1100000001</v>
      </c>
    </row>
    <row r="9" spans="1:7" x14ac:dyDescent="0.2">
      <c r="A9" s="43" t="s">
        <v>14</v>
      </c>
      <c r="B9" s="44">
        <v>5090064.6399999997</v>
      </c>
      <c r="C9" s="44">
        <v>0</v>
      </c>
      <c r="D9" s="44">
        <f t="shared" si="0"/>
        <v>5090064.6399999997</v>
      </c>
      <c r="E9" s="44">
        <v>3554562.04</v>
      </c>
      <c r="F9" s="44">
        <f>3554562.04-605689.29</f>
        <v>2948872.75</v>
      </c>
      <c r="G9" s="44">
        <f t="shared" si="1"/>
        <v>1535502.5999999996</v>
      </c>
    </row>
    <row r="10" spans="1:7" x14ac:dyDescent="0.2">
      <c r="A10" s="43" t="s">
        <v>15</v>
      </c>
      <c r="B10" s="44">
        <v>2925455.8900000006</v>
      </c>
      <c r="C10" s="44">
        <v>0</v>
      </c>
      <c r="D10" s="44">
        <f t="shared" si="0"/>
        <v>2925455.8900000006</v>
      </c>
      <c r="E10" s="44">
        <v>2022956.3</v>
      </c>
      <c r="F10" s="44">
        <v>2022956.3</v>
      </c>
      <c r="G10" s="44">
        <f t="shared" si="1"/>
        <v>902499.59000000055</v>
      </c>
    </row>
    <row r="11" spans="1:7" x14ac:dyDescent="0.2">
      <c r="A11" s="43" t="s">
        <v>16</v>
      </c>
      <c r="B11" s="44">
        <v>0</v>
      </c>
      <c r="C11" s="44">
        <v>0</v>
      </c>
      <c r="D11" s="44">
        <f t="shared" si="0"/>
        <v>0</v>
      </c>
      <c r="E11" s="44">
        <v>0</v>
      </c>
      <c r="F11" s="44">
        <v>0</v>
      </c>
      <c r="G11" s="44">
        <f t="shared" si="1"/>
        <v>0</v>
      </c>
    </row>
    <row r="12" spans="1:7" x14ac:dyDescent="0.2">
      <c r="A12" s="43" t="s">
        <v>17</v>
      </c>
      <c r="B12" s="44">
        <v>2081086.7999999996</v>
      </c>
      <c r="C12" s="44">
        <v>0</v>
      </c>
      <c r="D12" s="44">
        <f t="shared" si="0"/>
        <v>2081086.7999999996</v>
      </c>
      <c r="E12" s="44">
        <v>2038541.66</v>
      </c>
      <c r="F12" s="44">
        <v>2038541.66</v>
      </c>
      <c r="G12" s="44">
        <f t="shared" si="1"/>
        <v>42545.139999999665</v>
      </c>
    </row>
    <row r="13" spans="1:7" x14ac:dyDescent="0.2">
      <c r="A13" s="45" t="s">
        <v>130</v>
      </c>
      <c r="B13" s="44">
        <f>SUM(B14:B22)</f>
        <v>8015668.2400000002</v>
      </c>
      <c r="C13" s="44">
        <f>SUM(C14:C22)</f>
        <v>600000</v>
      </c>
      <c r="D13" s="44">
        <f t="shared" si="0"/>
        <v>8615668.2400000002</v>
      </c>
      <c r="E13" s="44">
        <f>SUM(E14:E22)</f>
        <v>4183260.7299999995</v>
      </c>
      <c r="F13" s="44">
        <f>SUM(F14:F22)</f>
        <v>4183260.7299999995</v>
      </c>
      <c r="G13" s="44">
        <f t="shared" si="1"/>
        <v>4432407.5100000007</v>
      </c>
    </row>
    <row r="14" spans="1:7" x14ac:dyDescent="0.2">
      <c r="A14" s="43" t="s">
        <v>18</v>
      </c>
      <c r="B14" s="44">
        <v>1913527.01</v>
      </c>
      <c r="C14" s="44">
        <v>0</v>
      </c>
      <c r="D14" s="44">
        <f t="shared" si="0"/>
        <v>1913527.01</v>
      </c>
      <c r="E14" s="44">
        <v>842445.96</v>
      </c>
      <c r="F14" s="44">
        <v>842445.96</v>
      </c>
      <c r="G14" s="44">
        <f t="shared" si="1"/>
        <v>1071081.05</v>
      </c>
    </row>
    <row r="15" spans="1:7" x14ac:dyDescent="0.2">
      <c r="A15" s="43" t="s">
        <v>19</v>
      </c>
      <c r="B15" s="44">
        <v>262541.23</v>
      </c>
      <c r="C15" s="44">
        <v>-5000</v>
      </c>
      <c r="D15" s="44">
        <f t="shared" si="0"/>
        <v>257541.22999999998</v>
      </c>
      <c r="E15" s="44">
        <v>31435.86</v>
      </c>
      <c r="F15" s="44">
        <v>31435.86</v>
      </c>
      <c r="G15" s="44">
        <f t="shared" si="1"/>
        <v>226105.37</v>
      </c>
    </row>
    <row r="16" spans="1:7" x14ac:dyDescent="0.2">
      <c r="A16" s="43" t="s">
        <v>20</v>
      </c>
      <c r="B16" s="44">
        <v>4497900</v>
      </c>
      <c r="C16" s="44">
        <v>15000</v>
      </c>
      <c r="D16" s="44">
        <f t="shared" si="0"/>
        <v>4512900</v>
      </c>
      <c r="E16" s="44">
        <v>2298898.0499999998</v>
      </c>
      <c r="F16" s="44">
        <v>2298898.0499999998</v>
      </c>
      <c r="G16" s="44">
        <f t="shared" si="1"/>
        <v>2214001.9500000002</v>
      </c>
    </row>
    <row r="17" spans="1:7" x14ac:dyDescent="0.2">
      <c r="A17" s="43" t="s">
        <v>21</v>
      </c>
      <c r="B17" s="44">
        <v>70000</v>
      </c>
      <c r="C17" s="44">
        <v>0</v>
      </c>
      <c r="D17" s="44">
        <f t="shared" si="0"/>
        <v>70000</v>
      </c>
      <c r="E17" s="44">
        <v>1747.4</v>
      </c>
      <c r="F17" s="44">
        <v>1747.4</v>
      </c>
      <c r="G17" s="44">
        <f t="shared" si="1"/>
        <v>68252.600000000006</v>
      </c>
    </row>
    <row r="18" spans="1:7" x14ac:dyDescent="0.2">
      <c r="A18" s="43" t="s">
        <v>22</v>
      </c>
      <c r="B18" s="44">
        <v>78300</v>
      </c>
      <c r="C18" s="44">
        <v>0</v>
      </c>
      <c r="D18" s="44">
        <f t="shared" si="0"/>
        <v>78300</v>
      </c>
      <c r="E18" s="44">
        <v>11690.5</v>
      </c>
      <c r="F18" s="44">
        <v>11690.5</v>
      </c>
      <c r="G18" s="44">
        <f t="shared" si="1"/>
        <v>66609.5</v>
      </c>
    </row>
    <row r="19" spans="1:7" x14ac:dyDescent="0.2">
      <c r="A19" s="43" t="s">
        <v>23</v>
      </c>
      <c r="B19" s="44">
        <v>198000</v>
      </c>
      <c r="C19" s="44">
        <v>0</v>
      </c>
      <c r="D19" s="44">
        <f t="shared" si="0"/>
        <v>198000</v>
      </c>
      <c r="E19" s="44">
        <v>160669.04</v>
      </c>
      <c r="F19" s="44">
        <v>160669.04</v>
      </c>
      <c r="G19" s="44">
        <f t="shared" si="1"/>
        <v>37330.959999999992</v>
      </c>
    </row>
    <row r="20" spans="1:7" x14ac:dyDescent="0.2">
      <c r="A20" s="43" t="s">
        <v>24</v>
      </c>
      <c r="B20" s="44">
        <v>344750</v>
      </c>
      <c r="C20" s="44">
        <v>0</v>
      </c>
      <c r="D20" s="44">
        <f t="shared" si="0"/>
        <v>344750</v>
      </c>
      <c r="E20" s="44">
        <v>110903.55</v>
      </c>
      <c r="F20" s="44">
        <v>110903.55</v>
      </c>
      <c r="G20" s="44">
        <f t="shared" si="1"/>
        <v>233846.45</v>
      </c>
    </row>
    <row r="21" spans="1:7" x14ac:dyDescent="0.2">
      <c r="A21" s="43" t="s">
        <v>25</v>
      </c>
      <c r="B21" s="44">
        <v>0</v>
      </c>
      <c r="C21" s="44">
        <v>0</v>
      </c>
      <c r="D21" s="44">
        <f t="shared" si="0"/>
        <v>0</v>
      </c>
      <c r="E21" s="44">
        <v>0</v>
      </c>
      <c r="F21" s="44">
        <v>0</v>
      </c>
      <c r="G21" s="44">
        <f t="shared" si="1"/>
        <v>0</v>
      </c>
    </row>
    <row r="22" spans="1:7" x14ac:dyDescent="0.2">
      <c r="A22" s="43" t="s">
        <v>26</v>
      </c>
      <c r="B22" s="44">
        <v>650650</v>
      </c>
      <c r="C22" s="44">
        <v>590000</v>
      </c>
      <c r="D22" s="44">
        <f t="shared" si="0"/>
        <v>1240650</v>
      </c>
      <c r="E22" s="44">
        <v>725470.37</v>
      </c>
      <c r="F22" s="44">
        <v>725470.37</v>
      </c>
      <c r="G22" s="44">
        <f t="shared" si="1"/>
        <v>515179.63</v>
      </c>
    </row>
    <row r="23" spans="1:7" x14ac:dyDescent="0.2">
      <c r="A23" s="45" t="s">
        <v>27</v>
      </c>
      <c r="B23" s="44">
        <f>SUM(B24:B32)</f>
        <v>18987595.359999999</v>
      </c>
      <c r="C23" s="44">
        <f>SUM(C24:C32)</f>
        <v>16197374.870000001</v>
      </c>
      <c r="D23" s="44">
        <f t="shared" si="0"/>
        <v>35184970.230000004</v>
      </c>
      <c r="E23" s="44">
        <f>SUM(E24:E32)</f>
        <v>15993357.43</v>
      </c>
      <c r="F23" s="44">
        <f>SUM(F24:F32)</f>
        <v>15914718.52</v>
      </c>
      <c r="G23" s="44">
        <f t="shared" si="1"/>
        <v>19191612.800000004</v>
      </c>
    </row>
    <row r="24" spans="1:7" x14ac:dyDescent="0.2">
      <c r="A24" s="43" t="s">
        <v>28</v>
      </c>
      <c r="B24" s="44">
        <v>3181118.37</v>
      </c>
      <c r="C24" s="44">
        <v>1583258.42</v>
      </c>
      <c r="D24" s="44">
        <f t="shared" si="0"/>
        <v>4764376.79</v>
      </c>
      <c r="E24" s="44">
        <v>1128080.57</v>
      </c>
      <c r="F24" s="44">
        <v>1117470.57</v>
      </c>
      <c r="G24" s="44">
        <f t="shared" si="1"/>
        <v>3636296.2199999997</v>
      </c>
    </row>
    <row r="25" spans="1:7" x14ac:dyDescent="0.2">
      <c r="A25" s="43" t="s">
        <v>29</v>
      </c>
      <c r="B25" s="44">
        <v>720350</v>
      </c>
      <c r="C25" s="44">
        <v>1255200</v>
      </c>
      <c r="D25" s="44">
        <f t="shared" si="0"/>
        <v>1975550</v>
      </c>
      <c r="E25" s="44">
        <v>1943628.14</v>
      </c>
      <c r="F25" s="44">
        <v>1943628.14</v>
      </c>
      <c r="G25" s="44">
        <f t="shared" si="1"/>
        <v>31921.860000000102</v>
      </c>
    </row>
    <row r="26" spans="1:7" x14ac:dyDescent="0.2">
      <c r="A26" s="43" t="s">
        <v>30</v>
      </c>
      <c r="B26" s="44">
        <v>713316</v>
      </c>
      <c r="C26" s="44">
        <v>247205.79</v>
      </c>
      <c r="D26" s="44">
        <f t="shared" si="0"/>
        <v>960521.79</v>
      </c>
      <c r="E26" s="44">
        <v>919567.96</v>
      </c>
      <c r="F26" s="44">
        <v>899304.04999999993</v>
      </c>
      <c r="G26" s="44">
        <f t="shared" si="1"/>
        <v>40953.830000000075</v>
      </c>
    </row>
    <row r="27" spans="1:7" x14ac:dyDescent="0.2">
      <c r="A27" s="38" t="s">
        <v>31</v>
      </c>
      <c r="B27" s="6">
        <v>1026712.0599999999</v>
      </c>
      <c r="C27" s="6">
        <v>7233316.3600000013</v>
      </c>
      <c r="D27" s="6">
        <f t="shared" si="0"/>
        <v>8260028.4200000009</v>
      </c>
      <c r="E27" s="6">
        <v>1986574.95</v>
      </c>
      <c r="F27" s="6">
        <v>1986574.95</v>
      </c>
      <c r="G27" s="6">
        <f t="shared" si="1"/>
        <v>6273453.4700000007</v>
      </c>
    </row>
    <row r="28" spans="1:7" x14ac:dyDescent="0.2">
      <c r="A28" s="43" t="s">
        <v>32</v>
      </c>
      <c r="B28" s="44">
        <v>5249834.8900000006</v>
      </c>
      <c r="C28" s="44">
        <v>-31050</v>
      </c>
      <c r="D28" s="44">
        <f t="shared" si="0"/>
        <v>5218784.8900000006</v>
      </c>
      <c r="E28" s="44">
        <v>4770647.24</v>
      </c>
      <c r="F28" s="44">
        <v>4770647.24</v>
      </c>
      <c r="G28" s="44">
        <f t="shared" si="1"/>
        <v>448137.65000000037</v>
      </c>
    </row>
    <row r="29" spans="1:7" x14ac:dyDescent="0.2">
      <c r="A29" s="38" t="s">
        <v>33</v>
      </c>
      <c r="B29" s="6">
        <v>2898000</v>
      </c>
      <c r="C29" s="6">
        <v>3000</v>
      </c>
      <c r="D29" s="6">
        <f t="shared" si="0"/>
        <v>2901000</v>
      </c>
      <c r="E29" s="6">
        <v>970239.22</v>
      </c>
      <c r="F29" s="6">
        <v>970239.22</v>
      </c>
      <c r="G29" s="6">
        <f t="shared" si="1"/>
        <v>1930760.78</v>
      </c>
    </row>
    <row r="30" spans="1:7" x14ac:dyDescent="0.2">
      <c r="A30" s="43" t="s">
        <v>34</v>
      </c>
      <c r="B30" s="44">
        <v>734358.14</v>
      </c>
      <c r="C30" s="44">
        <v>-104000</v>
      </c>
      <c r="D30" s="44">
        <f t="shared" si="0"/>
        <v>630358.14</v>
      </c>
      <c r="E30" s="44">
        <v>398464.06</v>
      </c>
      <c r="F30" s="44">
        <v>398464.06</v>
      </c>
      <c r="G30" s="44">
        <f t="shared" si="1"/>
        <v>231894.08000000002</v>
      </c>
    </row>
    <row r="31" spans="1:7" x14ac:dyDescent="0.2">
      <c r="A31" s="38" t="s">
        <v>35</v>
      </c>
      <c r="B31" s="6">
        <v>691600</v>
      </c>
      <c r="C31" s="6">
        <f>5927638.26-17193.96</f>
        <v>5910444.2999999998</v>
      </c>
      <c r="D31" s="6">
        <f t="shared" si="0"/>
        <v>6602044.2999999998</v>
      </c>
      <c r="E31" s="6">
        <v>55431.49</v>
      </c>
      <c r="F31" s="6">
        <v>55431.49</v>
      </c>
      <c r="G31" s="6">
        <f t="shared" si="1"/>
        <v>6546612.8099999996</v>
      </c>
    </row>
    <row r="32" spans="1:7" x14ac:dyDescent="0.2">
      <c r="A32" s="43" t="s">
        <v>36</v>
      </c>
      <c r="B32" s="44">
        <v>3772305.9</v>
      </c>
      <c r="C32" s="44">
        <v>100000</v>
      </c>
      <c r="D32" s="44">
        <f t="shared" si="0"/>
        <v>3872305.9</v>
      </c>
      <c r="E32" s="44">
        <v>3820723.8</v>
      </c>
      <c r="F32" s="44">
        <v>3772958.8</v>
      </c>
      <c r="G32" s="44">
        <f t="shared" si="1"/>
        <v>51582.100000000093</v>
      </c>
    </row>
    <row r="33" spans="1:7" x14ac:dyDescent="0.2">
      <c r="A33" s="41" t="s">
        <v>131</v>
      </c>
      <c r="B33" s="6">
        <f>SUM(B34:B42)</f>
        <v>0</v>
      </c>
      <c r="C33" s="6">
        <f>SUM(C34:C42)</f>
        <v>17193.96</v>
      </c>
      <c r="D33" s="6">
        <f t="shared" si="0"/>
        <v>17193.96</v>
      </c>
      <c r="E33" s="6">
        <f>SUM(E34:E42)</f>
        <v>17193.96</v>
      </c>
      <c r="F33" s="6">
        <f>SUM(F34:F42)</f>
        <v>17193.96</v>
      </c>
      <c r="G33" s="6">
        <f t="shared" si="1"/>
        <v>0</v>
      </c>
    </row>
    <row r="34" spans="1:7" x14ac:dyDescent="0.2">
      <c r="A34" s="43" t="s">
        <v>37</v>
      </c>
      <c r="B34" s="44">
        <v>0</v>
      </c>
      <c r="C34" s="44">
        <v>17193.96</v>
      </c>
      <c r="D34" s="44">
        <f t="shared" si="0"/>
        <v>17193.96</v>
      </c>
      <c r="E34" s="44">
        <v>17193.96</v>
      </c>
      <c r="F34" s="44">
        <v>17193.96</v>
      </c>
      <c r="G34" s="44">
        <f t="shared" si="1"/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</row>
    <row r="37" spans="1:7" x14ac:dyDescent="0.2">
      <c r="A37" s="38" t="s">
        <v>40</v>
      </c>
      <c r="B37" s="6">
        <v>0</v>
      </c>
      <c r="C37" s="6">
        <v>0</v>
      </c>
      <c r="D37" s="6">
        <f t="shared" si="0"/>
        <v>0</v>
      </c>
      <c r="E37" s="6">
        <v>0</v>
      </c>
      <c r="F37" s="6">
        <v>0</v>
      </c>
      <c r="G37" s="6">
        <f t="shared" si="1"/>
        <v>0</v>
      </c>
    </row>
    <row r="38" spans="1:7" x14ac:dyDescent="0.2">
      <c r="A38" s="38" t="s">
        <v>41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</row>
    <row r="43" spans="1:7" x14ac:dyDescent="0.2">
      <c r="A43" s="41" t="s">
        <v>132</v>
      </c>
      <c r="B43" s="6">
        <f>SUM(B44:B52)</f>
        <v>1839250</v>
      </c>
      <c r="C43" s="6">
        <f>SUM(C44:C52)</f>
        <v>39168992.670000002</v>
      </c>
      <c r="D43" s="6">
        <f t="shared" si="0"/>
        <v>41008242.670000002</v>
      </c>
      <c r="E43" s="6">
        <f>SUM(E44:E52)</f>
        <v>2506088.7800000003</v>
      </c>
      <c r="F43" s="6">
        <f>SUM(F44:F52)</f>
        <v>2506088.7800000003</v>
      </c>
      <c r="G43" s="6">
        <f t="shared" si="1"/>
        <v>38502153.890000001</v>
      </c>
    </row>
    <row r="44" spans="1:7" x14ac:dyDescent="0.2">
      <c r="A44" s="38" t="s">
        <v>46</v>
      </c>
      <c r="B44" s="6">
        <v>906000</v>
      </c>
      <c r="C44" s="6">
        <f>402000+1611266.25+100000</f>
        <v>2113266.25</v>
      </c>
      <c r="D44" s="6">
        <f t="shared" si="0"/>
        <v>3019266.25</v>
      </c>
      <c r="E44" s="6">
        <v>2390005.9900000002</v>
      </c>
      <c r="F44" s="6">
        <v>2390005.9900000002</v>
      </c>
      <c r="G44" s="6">
        <f t="shared" si="1"/>
        <v>629260.25999999978</v>
      </c>
    </row>
    <row r="45" spans="1:7" x14ac:dyDescent="0.2">
      <c r="A45" s="38" t="s">
        <v>47</v>
      </c>
      <c r="B45" s="6">
        <v>220250</v>
      </c>
      <c r="C45" s="6">
        <f>34555726.42-90000</f>
        <v>34465726.420000002</v>
      </c>
      <c r="D45" s="6">
        <f t="shared" si="0"/>
        <v>34685976.420000002</v>
      </c>
      <c r="E45" s="6">
        <v>0</v>
      </c>
      <c r="F45" s="6">
        <v>0</v>
      </c>
      <c r="G45" s="6">
        <f t="shared" si="1"/>
        <v>34685976.420000002</v>
      </c>
    </row>
    <row r="46" spans="1:7" x14ac:dyDescent="0.2">
      <c r="A46" s="38" t="s">
        <v>48</v>
      </c>
      <c r="B46" s="6">
        <v>5000</v>
      </c>
      <c r="C46" s="6">
        <v>0</v>
      </c>
      <c r="D46" s="6">
        <f t="shared" si="0"/>
        <v>5000</v>
      </c>
      <c r="E46" s="6">
        <v>0</v>
      </c>
      <c r="F46" s="6">
        <v>0</v>
      </c>
      <c r="G46" s="6">
        <f t="shared" si="1"/>
        <v>5000</v>
      </c>
    </row>
    <row r="47" spans="1:7" x14ac:dyDescent="0.2">
      <c r="A47" s="43" t="s">
        <v>49</v>
      </c>
      <c r="B47" s="44">
        <v>5000</v>
      </c>
      <c r="C47" s="44">
        <v>90000</v>
      </c>
      <c r="D47" s="44">
        <f t="shared" si="0"/>
        <v>95000</v>
      </c>
      <c r="E47" s="44">
        <v>92239.65</v>
      </c>
      <c r="F47" s="44">
        <v>92239.65</v>
      </c>
      <c r="G47" s="44">
        <f t="shared" si="1"/>
        <v>2760.3500000000058</v>
      </c>
    </row>
    <row r="48" spans="1:7" x14ac:dyDescent="0.2">
      <c r="A48" s="38" t="s">
        <v>50</v>
      </c>
      <c r="B48" s="6">
        <v>10000</v>
      </c>
      <c r="C48" s="6">
        <v>0</v>
      </c>
      <c r="D48" s="6">
        <f t="shared" si="0"/>
        <v>10000</v>
      </c>
      <c r="E48" s="6">
        <v>0</v>
      </c>
      <c r="F48" s="6">
        <v>0</v>
      </c>
      <c r="G48" s="6">
        <f t="shared" si="1"/>
        <v>10000</v>
      </c>
    </row>
    <row r="49" spans="1:7" x14ac:dyDescent="0.2">
      <c r="A49" s="38" t="s">
        <v>51</v>
      </c>
      <c r="B49" s="6">
        <v>59000</v>
      </c>
      <c r="C49" s="6">
        <v>0</v>
      </c>
      <c r="D49" s="6">
        <f t="shared" si="0"/>
        <v>59000</v>
      </c>
      <c r="E49" s="6">
        <v>23843.14</v>
      </c>
      <c r="F49" s="6">
        <v>23843.14</v>
      </c>
      <c r="G49" s="6">
        <f t="shared" si="1"/>
        <v>35156.86</v>
      </c>
    </row>
    <row r="50" spans="1:7" x14ac:dyDescent="0.2">
      <c r="A50" s="38" t="s">
        <v>52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</row>
    <row r="52" spans="1:7" x14ac:dyDescent="0.2">
      <c r="A52" s="38" t="s">
        <v>54</v>
      </c>
      <c r="B52" s="6">
        <v>634000</v>
      </c>
      <c r="C52" s="6">
        <v>2500000</v>
      </c>
      <c r="D52" s="6">
        <f t="shared" si="0"/>
        <v>3134000</v>
      </c>
      <c r="E52" s="6">
        <v>0</v>
      </c>
      <c r="F52" s="6">
        <v>0</v>
      </c>
      <c r="G52" s="6">
        <f t="shared" si="1"/>
        <v>3134000</v>
      </c>
    </row>
    <row r="53" spans="1:7" x14ac:dyDescent="0.2">
      <c r="A53" s="41" t="s">
        <v>55</v>
      </c>
      <c r="B53" s="6">
        <f>SUM(B54:B56)</f>
        <v>0</v>
      </c>
      <c r="C53" s="6">
        <f>SUM(C54:C56)</f>
        <v>5003434.7300000004</v>
      </c>
      <c r="D53" s="6">
        <f t="shared" si="0"/>
        <v>5003434.7300000004</v>
      </c>
      <c r="E53" s="6">
        <f>SUM(E54:E56)</f>
        <v>3178416.9299999997</v>
      </c>
      <c r="F53" s="6">
        <f>SUM(F54:F56)</f>
        <v>3178416.9299999997</v>
      </c>
      <c r="G53" s="6">
        <f t="shared" si="1"/>
        <v>1825017.8000000007</v>
      </c>
    </row>
    <row r="54" spans="1:7" x14ac:dyDescent="0.2">
      <c r="A54" s="38" t="s">
        <v>56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</row>
    <row r="55" spans="1:7" x14ac:dyDescent="0.2">
      <c r="A55" s="38" t="s">
        <v>57</v>
      </c>
      <c r="B55" s="6">
        <v>0</v>
      </c>
      <c r="C55" s="6">
        <f>667244.85+150000+583641.68+3602548.2</f>
        <v>5003434.7300000004</v>
      </c>
      <c r="D55" s="6">
        <f t="shared" si="0"/>
        <v>5003434.7300000004</v>
      </c>
      <c r="E55" s="6">
        <v>3178416.9299999997</v>
      </c>
      <c r="F55" s="6">
        <v>3178416.9299999997</v>
      </c>
      <c r="G55" s="6">
        <f t="shared" si="1"/>
        <v>1825017.8000000007</v>
      </c>
    </row>
    <row r="56" spans="1:7" x14ac:dyDescent="0.2">
      <c r="A56" s="38" t="s">
        <v>58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</row>
    <row r="57" spans="1:7" x14ac:dyDescent="0.2">
      <c r="A57" s="41" t="s">
        <v>128</v>
      </c>
      <c r="B57" s="6">
        <f>SUM(B58:B64)</f>
        <v>0</v>
      </c>
      <c r="C57" s="6">
        <f>SUM(C58:C64)</f>
        <v>0</v>
      </c>
      <c r="D57" s="6">
        <f t="shared" si="0"/>
        <v>0</v>
      </c>
      <c r="E57" s="6">
        <f>SUM(E58:E64)</f>
        <v>0</v>
      </c>
      <c r="F57" s="6">
        <f>SUM(F58:F64)</f>
        <v>0</v>
      </c>
      <c r="G57" s="6">
        <f t="shared" si="1"/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</row>
    <row r="65" spans="1:7" x14ac:dyDescent="0.2">
      <c r="A65" s="41" t="s">
        <v>129</v>
      </c>
      <c r="B65" s="6">
        <f>SUM(B66:B68)</f>
        <v>0</v>
      </c>
      <c r="C65" s="6">
        <f>SUM(C66:C68)</f>
        <v>0</v>
      </c>
      <c r="D65" s="6">
        <f t="shared" si="0"/>
        <v>0</v>
      </c>
      <c r="E65" s="6">
        <f>SUM(E66:E68)</f>
        <v>0</v>
      </c>
      <c r="F65" s="6">
        <f>SUM(F66:F68)</f>
        <v>0</v>
      </c>
      <c r="G65" s="6">
        <f t="shared" si="1"/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</row>
    <row r="69" spans="1:7" x14ac:dyDescent="0.2">
      <c r="A69" s="41" t="s">
        <v>69</v>
      </c>
      <c r="B69" s="6">
        <f>SUM(B70:B76)</f>
        <v>0</v>
      </c>
      <c r="C69" s="6">
        <f>SUM(C70:C76)</f>
        <v>0</v>
      </c>
      <c r="D69" s="6">
        <f t="shared" si="0"/>
        <v>0</v>
      </c>
      <c r="E69" s="6">
        <f>SUM(E70:E76)</f>
        <v>0</v>
      </c>
      <c r="F69" s="6">
        <f>SUM(F70:F76)</f>
        <v>0</v>
      </c>
      <c r="G69" s="6">
        <f t="shared" si="1"/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 t="shared" ref="D70:D76" si="2">+B70+C70</f>
        <v>0</v>
      </c>
      <c r="E70" s="6">
        <v>0</v>
      </c>
      <c r="F70" s="6">
        <v>0</v>
      </c>
      <c r="G70" s="6">
        <f t="shared" ref="G70:G76" si="3">+D70-E70</f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f t="shared" si="2"/>
        <v>0</v>
      </c>
      <c r="E76" s="7">
        <v>0</v>
      </c>
      <c r="F76" s="7">
        <v>0</v>
      </c>
      <c r="G76" s="7">
        <f t="shared" si="3"/>
        <v>0</v>
      </c>
    </row>
    <row r="77" spans="1:7" x14ac:dyDescent="0.2">
      <c r="A77" s="40" t="s">
        <v>77</v>
      </c>
      <c r="B77" s="8">
        <f>+B5+B13+B23+B33+B43+B53+B57+B65+B69</f>
        <v>56972628</v>
      </c>
      <c r="C77" s="8">
        <f t="shared" ref="C77:G77" si="4">+C5+C13+C23+C33+C43+C53+C57+C65+C69</f>
        <v>60986996.230000004</v>
      </c>
      <c r="D77" s="8">
        <f t="shared" si="4"/>
        <v>117959624.23</v>
      </c>
      <c r="E77" s="8">
        <f t="shared" si="4"/>
        <v>48664683.049999997</v>
      </c>
      <c r="F77" s="8">
        <f t="shared" si="4"/>
        <v>47980354.850000001</v>
      </c>
      <c r="G77" s="8">
        <f t="shared" si="4"/>
        <v>69294941.180000007</v>
      </c>
    </row>
    <row r="78" spans="1:7" x14ac:dyDescent="0.2">
      <c r="E78" s="42"/>
    </row>
    <row r="79" spans="1:7" x14ac:dyDescent="0.2">
      <c r="E79" s="42"/>
      <c r="F79" s="42"/>
    </row>
    <row r="80" spans="1:7" x14ac:dyDescent="0.2">
      <c r="C80" s="42"/>
      <c r="D80" s="42"/>
      <c r="E80" s="42"/>
      <c r="F80" s="42"/>
    </row>
    <row r="82" spans="3:3" x14ac:dyDescent="0.2">
      <c r="C82" s="42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D16" sqref="D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137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10">
        <v>55133378</v>
      </c>
      <c r="C6" s="10">
        <v>16814658.829999998</v>
      </c>
      <c r="D6" s="10">
        <f>+B6+C6</f>
        <v>71948036.829999998</v>
      </c>
      <c r="E6" s="10">
        <v>50293346.800000004</v>
      </c>
      <c r="F6" s="10">
        <v>49509712.600000001</v>
      </c>
      <c r="G6" s="10">
        <f>+D6-E6</f>
        <v>21654690.029999994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>
        <v>1839250</v>
      </c>
      <c r="C8" s="10">
        <f>40569789.2+3602548.2</f>
        <v>44172337.400000006</v>
      </c>
      <c r="D8" s="10">
        <f>+B8+C8</f>
        <v>46011587.400000006</v>
      </c>
      <c r="E8" s="10">
        <v>5684505.71</v>
      </c>
      <c r="F8" s="10">
        <v>5684505.71</v>
      </c>
      <c r="G8" s="10">
        <f>+D8-E8</f>
        <v>40327081.690000005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f t="shared" ref="D10:D14" si="0">+B10+C10</f>
        <v>0</v>
      </c>
      <c r="E10" s="10">
        <v>0</v>
      </c>
      <c r="F10" s="10">
        <v>0</v>
      </c>
      <c r="G10" s="10">
        <f>+D10-E10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>+D12-E12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>+D14-E14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+B6+B8+B10+B12+B14</f>
        <v>56972628</v>
      </c>
      <c r="C16" s="8">
        <f t="shared" ref="C16:G16" si="1">+C6+C8+C10+C12+C14</f>
        <v>60986996.230000004</v>
      </c>
      <c r="D16" s="8">
        <f t="shared" si="1"/>
        <v>117959624.23</v>
      </c>
      <c r="E16" s="8">
        <f t="shared" si="1"/>
        <v>55977852.510000005</v>
      </c>
      <c r="F16" s="8">
        <f t="shared" si="1"/>
        <v>55194218.310000002</v>
      </c>
      <c r="G16" s="8">
        <f t="shared" si="1"/>
        <v>61981771.719999999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workbookViewId="0">
      <selection activeCell="A33" sqref="A33:G33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9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0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133</v>
      </c>
      <c r="B7" s="6">
        <v>50462560.859999999</v>
      </c>
      <c r="C7" s="6">
        <f>56566448.03+3602548.2</f>
        <v>60168996.230000004</v>
      </c>
      <c r="D7" s="6">
        <f>+B7+C7</f>
        <v>110631557.09</v>
      </c>
      <c r="E7" s="6">
        <v>52475541.260000005</v>
      </c>
      <c r="F7" s="6">
        <v>51691907.060000002</v>
      </c>
      <c r="G7" s="6">
        <f>+D7-E7</f>
        <v>58156015.829999998</v>
      </c>
    </row>
    <row r="8" spans="1:7" x14ac:dyDescent="0.2">
      <c r="A8" s="31" t="s">
        <v>134</v>
      </c>
      <c r="B8" s="6">
        <v>3256079.1199999996</v>
      </c>
      <c r="C8" s="6">
        <v>0</v>
      </c>
      <c r="D8" s="6">
        <f t="shared" ref="D8:D14" si="0">+B8+C8</f>
        <v>3256079.1199999996</v>
      </c>
      <c r="E8" s="6">
        <v>1752373.27</v>
      </c>
      <c r="F8" s="6">
        <v>1752373.27</v>
      </c>
      <c r="G8" s="6">
        <f t="shared" ref="G8:G14" si="1">+D8-E8</f>
        <v>1503705.8499999996</v>
      </c>
    </row>
    <row r="9" spans="1:7" x14ac:dyDescent="0.2">
      <c r="A9" s="31" t="s">
        <v>135</v>
      </c>
      <c r="B9" s="6">
        <v>3253988.0199999996</v>
      </c>
      <c r="C9" s="6">
        <v>818000</v>
      </c>
      <c r="D9" s="6">
        <f t="shared" si="0"/>
        <v>4071988.0199999996</v>
      </c>
      <c r="E9" s="6">
        <v>1749937.98</v>
      </c>
      <c r="F9" s="6">
        <v>1749937.98</v>
      </c>
      <c r="G9" s="6">
        <f t="shared" si="1"/>
        <v>2322050.0399999996</v>
      </c>
    </row>
    <row r="10" spans="1:7" x14ac:dyDescent="0.2">
      <c r="A10" s="31" t="s">
        <v>81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31" t="s">
        <v>82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1" t="s">
        <v>83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31" t="s">
        <v>84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31" t="s">
        <v>85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>SUM(B7:B14)</f>
        <v>56972628</v>
      </c>
      <c r="C16" s="12">
        <f t="shared" ref="C16:G16" si="2">SUM(C7:C14)</f>
        <v>60986996.230000004</v>
      </c>
      <c r="D16" s="12">
        <f t="shared" si="2"/>
        <v>117959624.23</v>
      </c>
      <c r="E16" s="12">
        <f t="shared" si="2"/>
        <v>55977852.510000005</v>
      </c>
      <c r="F16" s="12">
        <f t="shared" si="2"/>
        <v>55194218.310000002</v>
      </c>
      <c r="G16" s="12">
        <f t="shared" si="2"/>
        <v>61981771.719999999</v>
      </c>
    </row>
    <row r="18" spans="1:7" x14ac:dyDescent="0.2">
      <c r="E18" s="42"/>
      <c r="F18" s="42"/>
    </row>
    <row r="19" spans="1:7" ht="45" customHeight="1" x14ac:dyDescent="0.2">
      <c r="A19" s="46" t="s">
        <v>140</v>
      </c>
      <c r="B19" s="47"/>
      <c r="C19" s="47"/>
      <c r="D19" s="47"/>
      <c r="E19" s="47"/>
      <c r="F19" s="47"/>
      <c r="G19" s="48"/>
    </row>
    <row r="21" spans="1:7" x14ac:dyDescent="0.2">
      <c r="A21" s="24"/>
      <c r="B21" s="27" t="s">
        <v>0</v>
      </c>
      <c r="C21" s="28"/>
      <c r="D21" s="28"/>
      <c r="E21" s="28"/>
      <c r="F21" s="29"/>
      <c r="G21" s="49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0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87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88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31" t="s">
        <v>89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3" spans="1:7" ht="45" customHeight="1" x14ac:dyDescent="0.2">
      <c r="A33" s="46" t="s">
        <v>141</v>
      </c>
      <c r="B33" s="47"/>
      <c r="C33" s="47"/>
      <c r="D33" s="47"/>
      <c r="E33" s="47"/>
      <c r="F33" s="47"/>
      <c r="G33" s="48"/>
    </row>
    <row r="34" spans="1:7" x14ac:dyDescent="0.2">
      <c r="A34" s="24"/>
      <c r="B34" s="27" t="s">
        <v>0</v>
      </c>
      <c r="C34" s="28"/>
      <c r="D34" s="28"/>
      <c r="E34" s="28"/>
      <c r="F34" s="29"/>
      <c r="G34" s="49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0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90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91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92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93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94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95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96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selection activeCell="E21" sqref="E2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139</v>
      </c>
      <c r="B1" s="51"/>
      <c r="C1" s="51"/>
      <c r="D1" s="51"/>
      <c r="E1" s="51"/>
      <c r="F1" s="51"/>
      <c r="G1" s="52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97</v>
      </c>
      <c r="B6" s="6">
        <f>SUM(B7:B14)</f>
        <v>0</v>
      </c>
      <c r="C6" s="6">
        <f>SUM(C7:C14)</f>
        <v>0</v>
      </c>
      <c r="D6" s="6">
        <f t="shared" ref="D6:D14" si="0">+B6+C6</f>
        <v>0</v>
      </c>
      <c r="E6" s="6">
        <f>SUM(E7:E14)</f>
        <v>0</v>
      </c>
      <c r="F6" s="6">
        <f>SUM(F7:F14)</f>
        <v>0</v>
      </c>
      <c r="G6" s="6">
        <f t="shared" ref="G6:G40" si="1">+D6-E6</f>
        <v>0</v>
      </c>
    </row>
    <row r="7" spans="1:7" x14ac:dyDescent="0.2">
      <c r="A7" s="30" t="s">
        <v>98</v>
      </c>
      <c r="B7" s="6">
        <v>0</v>
      </c>
      <c r="C7" s="6">
        <v>0</v>
      </c>
      <c r="D7" s="6">
        <f t="shared" si="0"/>
        <v>0</v>
      </c>
      <c r="E7" s="6">
        <v>0</v>
      </c>
      <c r="F7" s="6">
        <v>0</v>
      </c>
      <c r="G7" s="6">
        <f t="shared" si="1"/>
        <v>0</v>
      </c>
    </row>
    <row r="8" spans="1:7" x14ac:dyDescent="0.2">
      <c r="A8" s="30" t="s">
        <v>99</v>
      </c>
      <c r="B8" s="6">
        <v>0</v>
      </c>
      <c r="C8" s="6">
        <v>0</v>
      </c>
      <c r="D8" s="6">
        <f t="shared" si="0"/>
        <v>0</v>
      </c>
      <c r="E8" s="6">
        <v>0</v>
      </c>
      <c r="F8" s="6">
        <v>0</v>
      </c>
      <c r="G8" s="6">
        <f t="shared" si="1"/>
        <v>0</v>
      </c>
    </row>
    <row r="9" spans="1:7" x14ac:dyDescent="0.2">
      <c r="A9" s="30" t="s">
        <v>100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</row>
    <row r="10" spans="1:7" x14ac:dyDescent="0.2">
      <c r="A10" s="30" t="s">
        <v>101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30" t="s">
        <v>102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0" t="s">
        <v>103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30" t="s">
        <v>104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105</v>
      </c>
      <c r="B16" s="6">
        <f>SUM(B17:B23)</f>
        <v>56972628</v>
      </c>
      <c r="C16" s="6">
        <f>SUM(C17:C23)</f>
        <v>60986996.230000004</v>
      </c>
      <c r="D16" s="6">
        <f t="shared" ref="D16:D20" si="2">+B16+C16</f>
        <v>117959624.23</v>
      </c>
      <c r="E16" s="6">
        <f t="shared" ref="E16:F16" si="3">SUM(E17:E23)</f>
        <v>55977852.510000005</v>
      </c>
      <c r="F16" s="6">
        <f t="shared" si="3"/>
        <v>55194218.310000002</v>
      </c>
      <c r="G16" s="6">
        <f t="shared" si="1"/>
        <v>61981771.719999999</v>
      </c>
    </row>
    <row r="17" spans="1:7" x14ac:dyDescent="0.2">
      <c r="A17" s="30" t="s">
        <v>106</v>
      </c>
      <c r="B17" s="6">
        <v>0</v>
      </c>
      <c r="C17" s="6">
        <v>0</v>
      </c>
      <c r="D17" s="6">
        <f t="shared" si="2"/>
        <v>0</v>
      </c>
      <c r="E17" s="6">
        <v>0</v>
      </c>
      <c r="F17" s="6">
        <v>0</v>
      </c>
      <c r="G17" s="6">
        <f t="shared" si="1"/>
        <v>0</v>
      </c>
    </row>
    <row r="18" spans="1:7" x14ac:dyDescent="0.2">
      <c r="A18" s="30" t="s">
        <v>107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1"/>
        <v>0</v>
      </c>
    </row>
    <row r="19" spans="1:7" x14ac:dyDescent="0.2">
      <c r="A19" s="30" t="s">
        <v>108</v>
      </c>
      <c r="B19" s="6">
        <v>0</v>
      </c>
      <c r="C19" s="6">
        <v>0</v>
      </c>
      <c r="D19" s="6">
        <f t="shared" si="2"/>
        <v>0</v>
      </c>
      <c r="E19" s="6">
        <v>0</v>
      </c>
      <c r="F19" s="6">
        <v>0</v>
      </c>
      <c r="G19" s="6">
        <f t="shared" si="1"/>
        <v>0</v>
      </c>
    </row>
    <row r="20" spans="1:7" x14ac:dyDescent="0.2">
      <c r="A20" s="30" t="s">
        <v>109</v>
      </c>
      <c r="B20" s="6">
        <v>0</v>
      </c>
      <c r="C20" s="6">
        <v>0</v>
      </c>
      <c r="D20" s="6">
        <f t="shared" si="2"/>
        <v>0</v>
      </c>
      <c r="E20" s="6">
        <v>0</v>
      </c>
      <c r="F20" s="6">
        <v>0</v>
      </c>
      <c r="G20" s="6">
        <f t="shared" si="1"/>
        <v>0</v>
      </c>
    </row>
    <row r="21" spans="1:7" x14ac:dyDescent="0.2">
      <c r="A21" s="30" t="s">
        <v>110</v>
      </c>
      <c r="B21" s="6">
        <v>56972628</v>
      </c>
      <c r="C21" s="6">
        <v>60986996.230000004</v>
      </c>
      <c r="D21" s="6">
        <f>+B21+C21</f>
        <v>117959624.23</v>
      </c>
      <c r="E21" s="6">
        <v>55977852.510000005</v>
      </c>
      <c r="F21" s="6">
        <v>55194218.310000002</v>
      </c>
      <c r="G21" s="6">
        <f t="shared" si="1"/>
        <v>61981771.719999999</v>
      </c>
    </row>
    <row r="22" spans="1:7" x14ac:dyDescent="0.2">
      <c r="A22" s="30" t="s">
        <v>111</v>
      </c>
      <c r="B22" s="6">
        <v>0</v>
      </c>
      <c r="C22" s="6">
        <v>0</v>
      </c>
      <c r="D22" s="6">
        <f t="shared" ref="D22:D23" si="4">+B22+C22</f>
        <v>0</v>
      </c>
      <c r="E22" s="6">
        <v>0</v>
      </c>
      <c r="F22" s="6">
        <v>0</v>
      </c>
      <c r="G22" s="6">
        <f t="shared" si="1"/>
        <v>0</v>
      </c>
    </row>
    <row r="23" spans="1:7" x14ac:dyDescent="0.2">
      <c r="A23" s="30" t="s">
        <v>112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1"/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113</v>
      </c>
      <c r="B25" s="6">
        <f>SUM(B26:B34)</f>
        <v>0</v>
      </c>
      <c r="C25" s="6">
        <f>SUM(C26:C34)</f>
        <v>0</v>
      </c>
      <c r="D25" s="6">
        <f t="shared" ref="D25:D34" si="5">+B25+C25</f>
        <v>0</v>
      </c>
      <c r="E25" s="6">
        <f>SUM(E26:E34)</f>
        <v>0</v>
      </c>
      <c r="F25" s="6">
        <f>SUM(F26:F34)</f>
        <v>0</v>
      </c>
      <c r="G25" s="6">
        <f t="shared" si="1"/>
        <v>0</v>
      </c>
    </row>
    <row r="26" spans="1:7" x14ac:dyDescent="0.2">
      <c r="A26" s="30" t="s">
        <v>114</v>
      </c>
      <c r="B26" s="6">
        <v>0</v>
      </c>
      <c r="C26" s="6">
        <v>0</v>
      </c>
      <c r="D26" s="6">
        <f t="shared" si="5"/>
        <v>0</v>
      </c>
      <c r="E26" s="6">
        <v>0</v>
      </c>
      <c r="F26" s="6">
        <v>0</v>
      </c>
      <c r="G26" s="6">
        <f t="shared" si="1"/>
        <v>0</v>
      </c>
    </row>
    <row r="27" spans="1:7" x14ac:dyDescent="0.2">
      <c r="A27" s="30" t="s">
        <v>115</v>
      </c>
      <c r="B27" s="6">
        <v>0</v>
      </c>
      <c r="C27" s="6">
        <v>0</v>
      </c>
      <c r="D27" s="6">
        <f t="shared" si="5"/>
        <v>0</v>
      </c>
      <c r="E27" s="6">
        <v>0</v>
      </c>
      <c r="F27" s="6">
        <v>0</v>
      </c>
      <c r="G27" s="6">
        <f t="shared" si="1"/>
        <v>0</v>
      </c>
    </row>
    <row r="28" spans="1:7" x14ac:dyDescent="0.2">
      <c r="A28" s="30" t="s">
        <v>116</v>
      </c>
      <c r="B28" s="6">
        <v>0</v>
      </c>
      <c r="C28" s="6">
        <v>0</v>
      </c>
      <c r="D28" s="6">
        <f t="shared" si="5"/>
        <v>0</v>
      </c>
      <c r="E28" s="6">
        <v>0</v>
      </c>
      <c r="F28" s="6">
        <v>0</v>
      </c>
      <c r="G28" s="6">
        <f t="shared" si="1"/>
        <v>0</v>
      </c>
    </row>
    <row r="29" spans="1:7" x14ac:dyDescent="0.2">
      <c r="A29" s="30" t="s">
        <v>117</v>
      </c>
      <c r="B29" s="6">
        <v>0</v>
      </c>
      <c r="C29" s="6">
        <v>0</v>
      </c>
      <c r="D29" s="6">
        <f t="shared" si="5"/>
        <v>0</v>
      </c>
      <c r="E29" s="6">
        <v>0</v>
      </c>
      <c r="F29" s="6">
        <v>0</v>
      </c>
      <c r="G29" s="6">
        <f t="shared" si="1"/>
        <v>0</v>
      </c>
    </row>
    <row r="30" spans="1:7" x14ac:dyDescent="0.2">
      <c r="A30" s="30" t="s">
        <v>118</v>
      </c>
      <c r="B30" s="6">
        <v>0</v>
      </c>
      <c r="C30" s="6">
        <v>0</v>
      </c>
      <c r="D30" s="6">
        <f t="shared" si="5"/>
        <v>0</v>
      </c>
      <c r="E30" s="6">
        <v>0</v>
      </c>
      <c r="F30" s="6">
        <v>0</v>
      </c>
      <c r="G30" s="6">
        <f t="shared" si="1"/>
        <v>0</v>
      </c>
    </row>
    <row r="31" spans="1:7" x14ac:dyDescent="0.2">
      <c r="A31" s="30" t="s">
        <v>119</v>
      </c>
      <c r="B31" s="6">
        <v>0</v>
      </c>
      <c r="C31" s="6">
        <v>0</v>
      </c>
      <c r="D31" s="6">
        <f t="shared" si="5"/>
        <v>0</v>
      </c>
      <c r="E31" s="6">
        <v>0</v>
      </c>
      <c r="F31" s="6">
        <v>0</v>
      </c>
      <c r="G31" s="6">
        <f t="shared" si="1"/>
        <v>0</v>
      </c>
    </row>
    <row r="32" spans="1:7" x14ac:dyDescent="0.2">
      <c r="A32" s="30" t="s">
        <v>120</v>
      </c>
      <c r="B32" s="6">
        <v>0</v>
      </c>
      <c r="C32" s="6">
        <v>0</v>
      </c>
      <c r="D32" s="6">
        <f t="shared" si="5"/>
        <v>0</v>
      </c>
      <c r="E32" s="6">
        <v>0</v>
      </c>
      <c r="F32" s="6">
        <v>0</v>
      </c>
      <c r="G32" s="6">
        <f t="shared" si="1"/>
        <v>0</v>
      </c>
    </row>
    <row r="33" spans="1:7" x14ac:dyDescent="0.2">
      <c r="A33" s="30" t="s">
        <v>121</v>
      </c>
      <c r="B33" s="6">
        <v>0</v>
      </c>
      <c r="C33" s="6">
        <v>0</v>
      </c>
      <c r="D33" s="6">
        <f t="shared" si="5"/>
        <v>0</v>
      </c>
      <c r="E33" s="6">
        <v>0</v>
      </c>
      <c r="F33" s="6">
        <v>0</v>
      </c>
      <c r="G33" s="6">
        <f t="shared" si="1"/>
        <v>0</v>
      </c>
    </row>
    <row r="34" spans="1:7" x14ac:dyDescent="0.2">
      <c r="A34" s="30" t="s">
        <v>122</v>
      </c>
      <c r="B34" s="6">
        <v>0</v>
      </c>
      <c r="C34" s="6">
        <v>0</v>
      </c>
      <c r="D34" s="6">
        <f t="shared" si="5"/>
        <v>0</v>
      </c>
      <c r="E34" s="6">
        <v>0</v>
      </c>
      <c r="F34" s="6">
        <v>0</v>
      </c>
      <c r="G34" s="6">
        <f t="shared" si="1"/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123</v>
      </c>
      <c r="B36" s="6">
        <f>SUM(B37:B40)</f>
        <v>0</v>
      </c>
      <c r="C36" s="6">
        <f>SUM(C37:C40)</f>
        <v>0</v>
      </c>
      <c r="D36" s="6">
        <f t="shared" ref="D36:D40" si="6">+B36+C36</f>
        <v>0</v>
      </c>
      <c r="E36" s="6">
        <f>SUM(E37:E40)</f>
        <v>0</v>
      </c>
      <c r="F36" s="6">
        <f>SUM(F37:F40)</f>
        <v>0</v>
      </c>
      <c r="G36" s="6">
        <f t="shared" si="1"/>
        <v>0</v>
      </c>
    </row>
    <row r="37" spans="1:7" x14ac:dyDescent="0.2">
      <c r="A37" s="30" t="s">
        <v>124</v>
      </c>
      <c r="B37" s="6">
        <v>0</v>
      </c>
      <c r="C37" s="6">
        <v>0</v>
      </c>
      <c r="D37" s="6">
        <f t="shared" si="6"/>
        <v>0</v>
      </c>
      <c r="E37" s="6">
        <v>0</v>
      </c>
      <c r="F37" s="6">
        <v>0</v>
      </c>
      <c r="G37" s="6">
        <f t="shared" si="1"/>
        <v>0</v>
      </c>
    </row>
    <row r="38" spans="1:7" ht="22.5" x14ac:dyDescent="0.2">
      <c r="A38" s="30" t="s">
        <v>125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1"/>
        <v>0</v>
      </c>
    </row>
    <row r="39" spans="1:7" x14ac:dyDescent="0.2">
      <c r="A39" s="30" t="s">
        <v>126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1"/>
        <v>0</v>
      </c>
    </row>
    <row r="40" spans="1:7" x14ac:dyDescent="0.2">
      <c r="A40" s="30" t="s">
        <v>127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1"/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+B6+B16+B25+B36</f>
        <v>56972628</v>
      </c>
      <c r="C42" s="12">
        <f t="shared" ref="C42:G42" si="7">+C6+C16+C25+C36</f>
        <v>60986996.230000004</v>
      </c>
      <c r="D42" s="12">
        <f t="shared" si="7"/>
        <v>117959624.23</v>
      </c>
      <c r="E42" s="12">
        <f t="shared" si="7"/>
        <v>55977852.510000005</v>
      </c>
      <c r="F42" s="12">
        <f t="shared" si="7"/>
        <v>55194218.310000002</v>
      </c>
      <c r="G42" s="12">
        <f t="shared" si="7"/>
        <v>61981771.719999999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dcterms:created xsi:type="dcterms:W3CDTF">2014-02-10T03:37:14Z</dcterms:created>
  <dcterms:modified xsi:type="dcterms:W3CDTF">2024-02-29T19:57:40Z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